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965" windowHeight="730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'Evidencija'!$A$1:$P$18</definedName>
    <definedName name="_xlnm.Print_Area" localSheetId="4">'Zakljucne'!$A$1:$G$18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'Spisak'!$A$3:$Z$3</definedName>
  </definedNames>
  <calcPr fullCalcOnLoad="1"/>
</workbook>
</file>

<file path=xl/sharedStrings.xml><?xml version="1.0" encoding="utf-8"?>
<sst xmlns="http://schemas.openxmlformats.org/spreadsheetml/2006/main" count="174" uniqueCount="120">
  <si>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</si>
  <si>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</si>
  <si>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</si>
  <si>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</si>
  <si>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</si>
  <si>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</si>
  <si>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</si>
  <si>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</si>
  <si>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</si>
  <si>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</si>
  <si>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</si>
  <si>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</si>
  <si>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</si>
  <si>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</si>
  <si>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</si>
  <si>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</si>
  <si>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</si>
  <si>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</si>
  <si>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</si>
  <si>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</si>
  <si>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</si>
  <si>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</si>
  <si>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</si>
  <si>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</si>
  <si>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</si>
  <si>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</si>
  <si>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</si>
  <si>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</si>
  <si>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</si>
  <si>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</si>
  <si>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</si>
  <si>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</si>
  <si>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</si>
  <si>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</si>
  <si>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</si>
  <si>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</si>
  <si>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</si>
  <si>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</si>
  <si>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</si>
  <si>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</si>
  <si>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</si>
  <si>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</si>
  <si>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</si>
  <si>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</si>
  <si>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</si>
  <si>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</si>
  <si>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</si>
  <si>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</si>
  <si>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</si>
  <si>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</si>
  <si>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</si>
  <si>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</si>
  <si>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</si>
  <si>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</si>
  <si>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</si>
  <si>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</si>
  <si>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</si>
  <si>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</si>
  <si>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</si>
  <si>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</si>
  <si>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</si>
  <si>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</si>
  <si>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</si>
  <si>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</si>
  <si>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</si>
  <si>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</si>
  <si>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</si>
  <si>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</si>
  <si>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</si>
  <si>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</si>
  <si>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</si>
  <si>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</si>
  <si>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</si>
  <si>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</si>
  <si>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</si>
  <si>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</si>
  <si>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</si>
  <si>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</si>
  <si>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</si>
  <si>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</si>
  <si>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</si>
  <si>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</si>
  <si>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</si>
  <si>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</si>
  <si>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</si>
  <si>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</si>
  <si>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</si>
  <si>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</si>
  <si>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</si>
  <si>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</si>
  <si>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</si>
  <si>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</si>
  <si>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</si>
  <si>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</si>
  <si>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Drumski saobraćaj</t>
  </si>
  <si>
    <t>Prof.dr Marina Mijanović Markuš</t>
  </si>
  <si>
    <t>11/2016</t>
  </si>
  <si>
    <t>Nišavić Nikola</t>
  </si>
  <si>
    <t>24/2015</t>
  </si>
  <si>
    <t>Krivokapić Nina</t>
  </si>
  <si>
    <t>2019/2020</t>
  </si>
  <si>
    <t>36/2015</t>
  </si>
  <si>
    <t>Keković Dragana</t>
  </si>
  <si>
    <t>OBRAZAC za evidenciju osvojenih poena na predmetu i predlog ocjene, studijske 2019/2020. zimski semestar</t>
  </si>
  <si>
    <t>OBRAZAC ZA ZAKLJUČNE OCJENE, STUDIJSKE 2019/2020. ZIMSKI SEMESTAR</t>
  </si>
  <si>
    <t>po završetku zimskog semestra studijske 2019/2020 godine</t>
  </si>
  <si>
    <t>9/2015</t>
  </si>
  <si>
    <t>Bojović Bogdan</t>
  </si>
  <si>
    <t>osnovne akademske, stari program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</si>
  <si>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</si>
  <si>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akademske, stari program</t>
    </r>
  </si>
  <si>
    <r>
      <t>PREDMET:</t>
    </r>
    <r>
      <rPr>
        <sz val="11"/>
        <rFont val="Arial"/>
        <family val="2"/>
      </rPr>
      <t xml:space="preserve"> Operaciona istrazivanja</t>
    </r>
  </si>
  <si>
    <r>
      <t>Broj ECTS kredita:</t>
    </r>
    <r>
      <rPr>
        <sz val="11"/>
        <rFont val="Arial"/>
        <family val="2"/>
      </rPr>
      <t xml:space="preserve"> 4,5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</si>
  <si>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</si>
  <si>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</si>
  <si>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t>Datum: 21.9.2020..</t>
  </si>
  <si>
    <r>
      <t>Studije:</t>
    </r>
    <r>
      <rPr>
        <sz val="11"/>
        <rFont val="Arial"/>
        <family val="2"/>
      </rPr>
      <t xml:space="preserve"> osnovne akademske, stari program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</si>
  <si>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</si>
  <si>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Godina:</t>
    </r>
    <r>
      <rPr>
        <sz val="11"/>
        <rFont val="Arial"/>
        <family val="2"/>
      </rPr>
      <t xml:space="preserve"> 2019/2020</t>
    </r>
  </si>
  <si>
    <r>
      <t>Semestar:</t>
    </r>
    <r>
      <rPr>
        <sz val="11"/>
        <rFont val="Arial"/>
        <family val="2"/>
      </rPr>
      <t xml:space="preserve"> zimski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</si>
</sst>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/>
      <protection locked="0"/>
    </xf>
    <xf numFmtId="49" fontId="0" fillId="34" borderId="26" xfId="0" applyNumberFormat="1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49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  <xf numFmtId="0" fontId="5" fillId="4" borderId="36" xfId="0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center" vertical="center" wrapText="1"/>
      <protection/>
    </xf>
    <xf numFmtId="0" fontId="6" fillId="4" borderId="40" xfId="0" applyFont="1" applyFill="1" applyBorder="1" applyAlignment="1" applyProtection="1">
      <alignment horizontal="center" vertical="center" wrapText="1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5" fillId="4" borderId="40" xfId="0" applyFont="1" applyFill="1" applyBorder="1" applyAlignment="1" applyProtection="1">
      <alignment horizontal="center" vertical="center"/>
      <protection/>
    </xf>
    <xf numFmtId="0" fontId="5" fillId="4" borderId="3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24" fillId="0" borderId="0" xfId="0" applyFont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26" borderId="27" xfId="0" applyFont="1" applyFill="1" applyBorder="1" applyAlignment="1" applyProtection="1">
      <alignment horizontal="center" vertical="center"/>
      <protection locked="0"/>
    </xf>
    <xf numFmtId="0" fontId="47" fillId="26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66" t="s">
        <v>93</v>
      </c>
      <c r="D2" s="66"/>
      <c r="E2" s="66"/>
      <c r="F2" s="66"/>
      <c r="G2" s="66"/>
      <c r="H2" s="66"/>
      <c r="I2" s="12"/>
    </row>
    <row r="3" spans="1:9" ht="13.5" thickBot="1">
      <c r="A3" s="11"/>
      <c r="B3" s="6" t="s">
        <v>46</v>
      </c>
      <c r="C3" s="66" t="s">
        <v>108</v>
      </c>
      <c r="D3" s="66"/>
      <c r="E3" s="66"/>
      <c r="F3" s="66"/>
      <c r="G3" s="66"/>
      <c r="H3" s="66"/>
      <c r="I3" s="12"/>
    </row>
    <row r="4" spans="1:12" ht="12.75">
      <c r="A4" s="11"/>
      <c r="B4" s="6" t="s">
        <v>35</v>
      </c>
      <c r="C4" s="66" t="s">
        <v>94</v>
      </c>
      <c r="D4" s="66"/>
      <c r="E4" s="66"/>
      <c r="F4" s="66"/>
      <c r="G4" s="66"/>
      <c r="H4" s="66"/>
      <c r="I4" s="12"/>
      <c r="K4" s="67" t="s">
        <v>12</v>
      </c>
      <c r="L4" s="68"/>
    </row>
    <row r="5" spans="1:12" ht="12.75">
      <c r="A5" s="11"/>
      <c r="B5" s="6" t="s">
        <v>36</v>
      </c>
      <c r="C5" s="69"/>
      <c r="D5" s="69"/>
      <c r="E5" s="69"/>
      <c r="F5" s="69"/>
      <c r="G5" s="69"/>
      <c r="H5" s="69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64" t="s">
        <v>100</v>
      </c>
      <c r="D6" s="64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64" t="s">
        <v>92</v>
      </c>
      <c r="D7" s="64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64" t="s">
        <v>77</v>
      </c>
      <c r="D8" s="64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65">
        <v>4.5</v>
      </c>
      <c r="D9" s="65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64">
        <v>24</v>
      </c>
      <c r="D10" s="64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>
        <v>50</v>
      </c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66" t="s">
        <v>95</v>
      </c>
      <c r="D15" s="66"/>
      <c r="E15" s="66"/>
      <c r="F15" s="66"/>
      <c r="G15" s="66"/>
      <c r="H15" s="66"/>
      <c r="I15" s="12"/>
    </row>
    <row r="16" spans="1:11" ht="12.75">
      <c r="A16" s="11"/>
      <c r="B16" s="6" t="s">
        <v>13</v>
      </c>
      <c r="C16" s="66" t="s">
        <v>95</v>
      </c>
      <c r="D16" s="66"/>
      <c r="E16" s="66"/>
      <c r="F16" s="66"/>
      <c r="G16" s="66"/>
      <c r="H16" s="66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66" t="s">
        <v>37</v>
      </c>
      <c r="D18" s="66"/>
      <c r="E18" s="66"/>
      <c r="F18" s="66"/>
      <c r="G18" s="66"/>
      <c r="H18" s="66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9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74" t="s">
        <v>8</v>
      </c>
      <c r="B1" s="79" t="s">
        <v>53</v>
      </c>
      <c r="C1" s="70" t="s">
        <v>4</v>
      </c>
      <c r="D1" s="81" t="s">
        <v>22</v>
      </c>
      <c r="E1" s="76" t="s">
        <v>25</v>
      </c>
      <c r="F1" s="76"/>
      <c r="G1" s="76"/>
      <c r="H1" s="76"/>
      <c r="I1" s="76"/>
      <c r="J1" s="76"/>
      <c r="K1" s="76" t="s">
        <v>26</v>
      </c>
      <c r="L1" s="76"/>
      <c r="M1" s="76" t="s">
        <v>27</v>
      </c>
      <c r="N1" s="76"/>
      <c r="O1" s="76" t="s">
        <v>28</v>
      </c>
      <c r="P1" s="76"/>
      <c r="Q1" s="76" t="s">
        <v>23</v>
      </c>
      <c r="R1" s="76"/>
      <c r="S1" s="70" t="s">
        <v>33</v>
      </c>
      <c r="T1" s="70" t="s">
        <v>10</v>
      </c>
      <c r="U1" s="70" t="s">
        <v>21</v>
      </c>
      <c r="V1" s="70" t="s">
        <v>24</v>
      </c>
      <c r="W1" s="77" t="s">
        <v>48</v>
      </c>
      <c r="X1" s="70" t="s">
        <v>32</v>
      </c>
      <c r="Y1" s="70" t="s">
        <v>31</v>
      </c>
      <c r="Z1" s="72" t="s">
        <v>0</v>
      </c>
    </row>
    <row r="2" spans="1:27" ht="13.5" thickBot="1">
      <c r="A2" s="75"/>
      <c r="B2" s="80"/>
      <c r="C2" s="71"/>
      <c r="D2" s="80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71"/>
      <c r="T2" s="71"/>
      <c r="U2" s="71"/>
      <c r="V2" s="71"/>
      <c r="W2" s="78"/>
      <c r="X2" s="71"/>
      <c r="Y2" s="71"/>
      <c r="Z2" s="73"/>
      <c r="AA2" s="45"/>
    </row>
    <row r="3" spans="1:26" ht="12.75">
      <c r="A3" s="63">
        <v>3</v>
      </c>
      <c r="B3" s="53" t="s">
        <v>96</v>
      </c>
      <c r="C3" s="62" t="s">
        <v>97</v>
      </c>
      <c r="D3" s="55"/>
      <c r="E3" s="55"/>
      <c r="F3" s="55"/>
      <c r="G3" s="55"/>
      <c r="H3" s="55"/>
      <c r="I3" s="55"/>
      <c r="J3" s="55"/>
      <c r="K3" s="55">
        <v>14</v>
      </c>
      <c r="L3" s="55">
        <v>24</v>
      </c>
      <c r="M3" s="56">
        <v>16</v>
      </c>
      <c r="N3" s="55">
        <v>26</v>
      </c>
      <c r="O3" s="55"/>
      <c r="P3" s="55"/>
      <c r="Q3" s="55">
        <v>0</v>
      </c>
      <c r="R3" s="55"/>
      <c r="S3" s="51">
        <f>SUM(E3:J3)</f>
        <v>0</v>
      </c>
      <c r="T3" s="51">
        <f>IF(AND(ISBLANK(K3),ISBLANK(L3)),"",MAX(K3,L3))</f>
        <v>24</v>
      </c>
      <c r="U3" s="51">
        <f>IF(AND(ISBLANK(M3),ISBLANK(N3)),"",MAX(M3,N3))</f>
        <v>26</v>
      </c>
      <c r="V3" s="51">
        <f>IF(AND(ISBLANK(O3),ISBLANK(P3)),"",MAX(O3,P3))</f>
      </c>
      <c r="W3" s="51">
        <f>D3+SUM(S3:V3)</f>
        <v>50</v>
      </c>
      <c r="X3" s="51">
        <f>IF(AND(ISBLANK(Q3),ISBLANK(R3)),"",MAX(Q3,R3))</f>
        <v>0</v>
      </c>
      <c r="Y3" s="51">
        <v>50</v>
      </c>
      <c r="Z3" s="135" t="str">
        <f>IF(X3="","",VLOOKUP(Y3,Ocjene,2))</f>
        <v>E</v>
      </c>
    </row>
    <row r="4" spans="1:26" ht="12.75">
      <c r="A4" s="63">
        <v>11</v>
      </c>
      <c r="B4" s="53" t="s">
        <v>106</v>
      </c>
      <c r="C4" s="52" t="s">
        <v>102</v>
      </c>
      <c r="D4" s="55"/>
      <c r="E4" s="55"/>
      <c r="F4" s="55"/>
      <c r="G4" s="55"/>
      <c r="H4" s="55"/>
      <c r="I4" s="55"/>
      <c r="J4" s="55"/>
      <c r="K4" s="56">
        <v>0</v>
      </c>
      <c r="L4" s="56">
        <v>3</v>
      </c>
      <c r="M4" s="56">
        <v>0</v>
      </c>
      <c r="N4" s="56">
        <v>0</v>
      </c>
      <c r="O4" s="56"/>
      <c r="P4" s="56"/>
      <c r="Q4" s="56">
        <v>0</v>
      </c>
      <c r="R4" s="55"/>
      <c r="S4" s="51">
        <v>0</v>
      </c>
      <c r="T4" s="51">
        <v>3</v>
      </c>
      <c r="U4" s="51">
        <v>0</v>
      </c>
      <c r="V4" s="51"/>
      <c r="W4" s="51">
        <v>3</v>
      </c>
      <c r="X4" s="51">
        <v>0</v>
      </c>
      <c r="Y4" s="51">
        <v>3</v>
      </c>
      <c r="Z4" s="136" t="s">
        <v>7</v>
      </c>
    </row>
    <row r="5" spans="1:26" ht="12.75">
      <c r="A5" s="63">
        <v>15</v>
      </c>
      <c r="B5" s="53" t="s">
        <v>98</v>
      </c>
      <c r="C5" s="62" t="s">
        <v>99</v>
      </c>
      <c r="D5" s="55"/>
      <c r="E5" s="55"/>
      <c r="F5" s="55"/>
      <c r="G5" s="55"/>
      <c r="H5" s="55"/>
      <c r="I5" s="55"/>
      <c r="J5" s="55"/>
      <c r="K5" s="56">
        <v>14</v>
      </c>
      <c r="L5" s="56">
        <v>24</v>
      </c>
      <c r="M5" s="56">
        <v>17</v>
      </c>
      <c r="N5" s="56">
        <v>27</v>
      </c>
      <c r="O5" s="56"/>
      <c r="P5" s="56"/>
      <c r="Q5" s="56">
        <v>0</v>
      </c>
      <c r="R5" s="55"/>
      <c r="S5" s="51">
        <v>0</v>
      </c>
      <c r="T5" s="51">
        <v>24</v>
      </c>
      <c r="U5" s="51">
        <v>27</v>
      </c>
      <c r="V5" s="51"/>
      <c r="W5" s="51">
        <v>51</v>
      </c>
      <c r="X5" s="51">
        <v>0</v>
      </c>
      <c r="Y5" s="51">
        <v>51</v>
      </c>
      <c r="Z5" s="135" t="s">
        <v>6</v>
      </c>
    </row>
    <row r="6" spans="1:26" ht="12.75">
      <c r="A6" s="63">
        <v>17</v>
      </c>
      <c r="B6" s="53" t="s">
        <v>101</v>
      </c>
      <c r="C6" s="54" t="s">
        <v>107</v>
      </c>
      <c r="D6" s="55"/>
      <c r="E6" s="55"/>
      <c r="F6" s="55"/>
      <c r="G6" s="55"/>
      <c r="H6" s="55"/>
      <c r="I6" s="55"/>
      <c r="J6" s="55"/>
      <c r="K6" s="56">
        <v>0</v>
      </c>
      <c r="L6" s="56">
        <v>22</v>
      </c>
      <c r="M6" s="56">
        <v>0</v>
      </c>
      <c r="N6" s="56">
        <v>3</v>
      </c>
      <c r="O6" s="56"/>
      <c r="P6" s="56"/>
      <c r="Q6" s="56">
        <v>0</v>
      </c>
      <c r="R6" s="55"/>
      <c r="S6" s="51">
        <v>0</v>
      </c>
      <c r="T6" s="51">
        <v>22</v>
      </c>
      <c r="U6" s="51">
        <v>3</v>
      </c>
      <c r="V6" s="51"/>
      <c r="W6" s="51">
        <v>25</v>
      </c>
      <c r="X6" s="51">
        <v>0</v>
      </c>
      <c r="Y6" s="51">
        <v>25</v>
      </c>
      <c r="Z6" s="136" t="s">
        <v>7</v>
      </c>
    </row>
    <row r="7" spans="1:26" ht="12.75">
      <c r="A7" s="57"/>
      <c r="B7" s="58"/>
      <c r="C7" s="59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0"/>
      <c r="T7" s="60"/>
      <c r="U7" s="60"/>
      <c r="V7" s="60"/>
      <c r="W7" s="60"/>
      <c r="X7" s="60"/>
      <c r="Y7" s="60"/>
      <c r="Z7" s="60"/>
    </row>
    <row r="8" spans="1:26" ht="12.75">
      <c r="A8" s="57"/>
      <c r="B8" s="58"/>
      <c r="C8" s="59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60"/>
      <c r="T8" s="60"/>
      <c r="U8" s="60"/>
      <c r="V8" s="60"/>
      <c r="W8" s="60"/>
      <c r="X8" s="60"/>
      <c r="Y8" s="60"/>
      <c r="Z8" s="60"/>
    </row>
    <row r="9" spans="1:26" ht="12.75">
      <c r="A9" s="57"/>
      <c r="B9" s="58"/>
      <c r="C9" s="59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60"/>
      <c r="T9" s="60"/>
      <c r="U9" s="60"/>
      <c r="V9" s="60"/>
      <c r="W9" s="60"/>
      <c r="X9" s="60"/>
      <c r="Y9" s="60"/>
      <c r="Z9" s="60"/>
    </row>
    <row r="10" spans="1:26" ht="12.75">
      <c r="A10" s="57"/>
      <c r="B10" s="58"/>
      <c r="C10" s="59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60"/>
      <c r="T10" s="60"/>
      <c r="U10" s="60"/>
      <c r="V10" s="60"/>
      <c r="W10" s="60"/>
      <c r="X10" s="60"/>
      <c r="Y10" s="60"/>
      <c r="Z10" s="60"/>
    </row>
    <row r="11" spans="1:26" ht="12.75">
      <c r="A11" s="57"/>
      <c r="B11" s="58"/>
      <c r="C11" s="5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0"/>
      <c r="T11" s="60"/>
      <c r="U11" s="60"/>
      <c r="V11" s="60"/>
      <c r="W11" s="60"/>
      <c r="X11" s="60"/>
      <c r="Y11" s="60"/>
      <c r="Z11" s="60"/>
    </row>
    <row r="12" spans="1:26" ht="12.75">
      <c r="A12" s="57"/>
      <c r="B12" s="58"/>
      <c r="C12" s="59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0"/>
      <c r="T12" s="60"/>
      <c r="U12" s="60"/>
      <c r="V12" s="60"/>
      <c r="W12" s="60"/>
      <c r="X12" s="60"/>
      <c r="Y12" s="60"/>
      <c r="Z12" s="60"/>
    </row>
    <row r="13" spans="1:26" ht="12.75">
      <c r="A13" s="57"/>
      <c r="B13" s="58"/>
      <c r="C13" s="59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60"/>
      <c r="T13" s="60"/>
      <c r="U13" s="60"/>
      <c r="V13" s="60"/>
      <c r="W13" s="60"/>
      <c r="X13" s="60"/>
      <c r="Y13" s="60"/>
      <c r="Z13" s="60"/>
    </row>
    <row r="14" spans="1:26" ht="12.75">
      <c r="A14" s="57"/>
      <c r="B14" s="58"/>
      <c r="C14" s="59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60"/>
      <c r="T14" s="60"/>
      <c r="U14" s="60"/>
      <c r="V14" s="60"/>
      <c r="W14" s="60"/>
      <c r="X14" s="60"/>
      <c r="Y14" s="60"/>
      <c r="Z14" s="60"/>
    </row>
    <row r="15" spans="1:26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61"/>
      <c r="T15" s="61"/>
      <c r="U15" s="61"/>
      <c r="V15" s="61"/>
      <c r="W15" s="61"/>
      <c r="X15" s="61"/>
      <c r="Y15" s="61"/>
      <c r="Z15" s="6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2.7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2.7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ht="12.75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ht="12.75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ht="12.75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ht="12.75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ht="12.75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ht="12.75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ht="12.75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ht="12.75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ht="12.75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ht="12.75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ht="12.75">
      <c r="A4995" s="46"/>
      <c r="B4995" s="46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  <row r="4996" spans="1:26" ht="12.75">
      <c r="A4996" s="46"/>
      <c r="B4996" s="46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</row>
    <row r="4997" spans="1:26" ht="12.75">
      <c r="A4997" s="46"/>
      <c r="B4997" s="46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</row>
    <row r="4998" spans="1:26" ht="12.75">
      <c r="A4998" s="46"/>
      <c r="B4998" s="46"/>
      <c r="C4998" s="46"/>
      <c r="D4998" s="46"/>
      <c r="E4998" s="46"/>
      <c r="F4998" s="46"/>
      <c r="G4998" s="46"/>
      <c r="H4998" s="46"/>
      <c r="I4998" s="46"/>
      <c r="J4998" s="46"/>
      <c r="K4998" s="46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</row>
    <row r="4999" spans="1:26" ht="12.75">
      <c r="A4999" s="46"/>
      <c r="B4999" s="46"/>
      <c r="C4999" s="46"/>
      <c r="D4999" s="46"/>
      <c r="E4999" s="46"/>
      <c r="F4999" s="46"/>
      <c r="G4999" s="46"/>
      <c r="H4999" s="46"/>
      <c r="I4999" s="46"/>
      <c r="J4999" s="46"/>
      <c r="K4999" s="46"/>
      <c r="L4999" s="46"/>
      <c r="M4999" s="46"/>
      <c r="N4999" s="46"/>
      <c r="O4999" s="46"/>
      <c r="P4999" s="46"/>
      <c r="Q4999" s="46"/>
      <c r="R4999" s="46"/>
      <c r="S4999" s="46"/>
      <c r="T4999" s="46"/>
      <c r="U4999" s="46"/>
      <c r="V4999" s="46"/>
      <c r="W4999" s="46"/>
      <c r="X4999" s="46"/>
      <c r="Y4999" s="46"/>
      <c r="Z4999" s="46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83" t="s">
        <v>49</v>
      </c>
      <c r="C1" s="83"/>
      <c r="D1" s="83"/>
      <c r="E1" s="30">
        <v>1</v>
      </c>
    </row>
    <row r="3" spans="2:10" ht="13.5" thickBot="1">
      <c r="B3" s="82" t="s">
        <v>38</v>
      </c>
      <c r="C3" s="82"/>
      <c r="D3" s="82"/>
      <c r="E3" s="82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1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  <v>0</v>
      </c>
      <c r="D6" s="38">
        <f>IF($B$5&gt;0,D5/$B$5,"")</f>
        <v>0</v>
      </c>
      <c r="E6" s="39">
        <f>IF($B$5&gt;0,E5/$B$5,"")</f>
        <v>0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82" t="s">
        <v>44</v>
      </c>
      <c r="C8" s="82"/>
      <c r="D8" s="82"/>
      <c r="E8" s="82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1</v>
      </c>
      <c r="C10" s="35">
        <f ca="1">COUNTIF(INDIRECT("Spisak!U3:U"&amp;$E$1),"&gt;="&amp;(0.5*Parametri!F12))</f>
        <v>1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  <v>1</v>
      </c>
      <c r="D11" s="38">
        <f>IF($B$10&gt;0,D10/$B$10,"")</f>
        <v>0</v>
      </c>
      <c r="E11" s="39">
        <f>IF($B$10&gt;0,E10/$B$10,"")</f>
        <v>0</v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82" t="s">
        <v>45</v>
      </c>
      <c r="C13" s="82"/>
      <c r="D13" s="82"/>
      <c r="E13" s="82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86" t="s">
        <v>103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9.5" customHeight="1">
      <c r="A2" s="89" t="s">
        <v>109</v>
      </c>
      <c r="B2" s="90"/>
      <c r="C2" s="90"/>
      <c r="D2" s="90"/>
      <c r="E2" s="90"/>
      <c r="F2" s="90"/>
      <c r="G2" s="90"/>
      <c r="H2" s="90"/>
      <c r="I2" s="90"/>
      <c r="J2" s="90" t="s">
        <v>110</v>
      </c>
      <c r="K2" s="90"/>
      <c r="L2" s="90"/>
      <c r="M2" s="90"/>
      <c r="N2" s="90"/>
      <c r="O2" s="90"/>
      <c r="P2" s="91"/>
    </row>
    <row r="3" spans="1:16" s="49" customFormat="1" ht="30" customHeight="1" thickBot="1">
      <c r="A3" s="92" t="s">
        <v>111</v>
      </c>
      <c r="B3" s="93"/>
      <c r="C3" s="93"/>
      <c r="D3" s="93"/>
      <c r="E3" s="93" t="s">
        <v>112</v>
      </c>
      <c r="F3" s="93"/>
      <c r="G3" s="93"/>
      <c r="H3" s="93"/>
      <c r="I3" s="93"/>
      <c r="J3" s="93" t="s">
        <v>113</v>
      </c>
      <c r="K3" s="93"/>
      <c r="L3" s="93"/>
      <c r="M3" s="93"/>
      <c r="N3" s="93" t="s">
        <v>114</v>
      </c>
      <c r="O3" s="93"/>
      <c r="P3" s="94"/>
    </row>
    <row r="4" ht="13.5" thickBot="1"/>
    <row r="5" spans="1:16" ht="24" customHeight="1">
      <c r="A5" s="95" t="s">
        <v>72</v>
      </c>
      <c r="B5" s="96" t="s">
        <v>73</v>
      </c>
      <c r="C5" s="105" t="s">
        <v>74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96" t="s">
        <v>85</v>
      </c>
      <c r="P5" s="97" t="s">
        <v>86</v>
      </c>
    </row>
    <row r="6" spans="1:16" ht="12.75">
      <c r="A6" s="98"/>
      <c r="B6" s="99"/>
      <c r="C6" s="99" t="s">
        <v>75</v>
      </c>
      <c r="D6" s="99" t="s">
        <v>25</v>
      </c>
      <c r="E6" s="99"/>
      <c r="F6" s="99"/>
      <c r="G6" s="99"/>
      <c r="H6" s="99"/>
      <c r="I6" s="99"/>
      <c r="J6" s="99" t="s">
        <v>81</v>
      </c>
      <c r="K6" s="99"/>
      <c r="L6" s="99"/>
      <c r="M6" s="99" t="s">
        <v>82</v>
      </c>
      <c r="N6" s="99"/>
      <c r="O6" s="99"/>
      <c r="P6" s="100"/>
    </row>
    <row r="7" spans="1:16" ht="13.5" thickBot="1">
      <c r="A7" s="101"/>
      <c r="B7" s="102"/>
      <c r="C7" s="102"/>
      <c r="D7" s="103" t="s">
        <v>20</v>
      </c>
      <c r="E7" s="103" t="s">
        <v>76</v>
      </c>
      <c r="F7" s="103" t="s">
        <v>77</v>
      </c>
      <c r="G7" s="103" t="s">
        <v>78</v>
      </c>
      <c r="H7" s="103" t="s">
        <v>79</v>
      </c>
      <c r="I7" s="103" t="s">
        <v>80</v>
      </c>
      <c r="J7" s="103" t="s">
        <v>20</v>
      </c>
      <c r="K7" s="103" t="s">
        <v>76</v>
      </c>
      <c r="L7" s="103" t="s">
        <v>77</v>
      </c>
      <c r="M7" s="103" t="s">
        <v>83</v>
      </c>
      <c r="N7" s="103" t="s">
        <v>84</v>
      </c>
      <c r="O7" s="102"/>
      <c r="P7" s="104"/>
    </row>
    <row r="8" spans="1:16" ht="12.75" customHeight="1">
      <c r="A8" s="112" t="str">
        <f>Spisak!B3</f>
        <v>11/2016</v>
      </c>
      <c r="B8" s="115" t="str">
        <f>Spisak!C3</f>
        <v>Nišavić Nikola</v>
      </c>
      <c r="C8" s="106">
        <f>Spisak!D3</f>
        <v>0</v>
      </c>
      <c r="D8" s="106">
        <f>Spisak!E3</f>
        <v>0</v>
      </c>
      <c r="E8" s="106">
        <f>Spisak!F3</f>
        <v>0</v>
      </c>
      <c r="F8" s="106">
        <f>Spisak!G3</f>
        <v>0</v>
      </c>
      <c r="G8" s="106">
        <f>Spisak!H3</f>
        <v>0</v>
      </c>
      <c r="H8" s="106">
        <f>Spisak!I3</f>
        <v>0</v>
      </c>
      <c r="I8" s="106">
        <f>Spisak!J3</f>
        <v>0</v>
      </c>
      <c r="J8" s="106">
        <f>Spisak!T3</f>
        <v>24</v>
      </c>
      <c r="K8" s="106">
        <f>Spisak!U3</f>
        <v>26</v>
      </c>
      <c r="L8" s="106">
        <f>Spisak!V3</f>
      </c>
      <c r="M8" s="106">
        <f>Spisak!Q3</f>
        <v>0</v>
      </c>
      <c r="N8" s="106">
        <f>Spisak!R3</f>
        <v>0</v>
      </c>
      <c r="O8" s="106">
        <f>Spisak!Y3</f>
        <v>50</v>
      </c>
      <c r="P8" s="107" t="str">
        <f>Spisak!Z3&amp;OcjenaSlovima(Spisak!Z3)</f>
        <v>E (dovoljan)</v>
      </c>
    </row>
    <row r="9" spans="1:16" ht="12.75" customHeight="1">
      <c r="A9" s="113" t="str">
        <f>Spisak!B4</f>
        <v>9/2015</v>
      </c>
      <c r="B9" s="116" t="str">
        <f>Spisak!C4</f>
        <v>Keković Dragana</v>
      </c>
      <c r="C9" s="108">
        <f>Spisak!D4</f>
        <v>0</v>
      </c>
      <c r="D9" s="108">
        <f>Spisak!E4</f>
        <v>0</v>
      </c>
      <c r="E9" s="108">
        <f>Spisak!F4</f>
        <v>0</v>
      </c>
      <c r="F9" s="108">
        <f>Spisak!G4</f>
        <v>0</v>
      </c>
      <c r="G9" s="108">
        <f>Spisak!H4</f>
        <v>0</v>
      </c>
      <c r="H9" s="108">
        <f>Spisak!I4</f>
        <v>0</v>
      </c>
      <c r="I9" s="108">
        <f>Spisak!J4</f>
        <v>0</v>
      </c>
      <c r="J9" s="108">
        <f>Spisak!T4</f>
        <v>3</v>
      </c>
      <c r="K9" s="108">
        <f>Spisak!U4</f>
        <v>0</v>
      </c>
      <c r="L9" s="108">
        <f>Spisak!V4</f>
        <v>0</v>
      </c>
      <c r="M9" s="108">
        <f>Spisak!Q4</f>
        <v>0</v>
      </c>
      <c r="N9" s="108">
        <f>Spisak!R4</f>
        <v>0</v>
      </c>
      <c r="O9" s="108">
        <f>Spisak!Y4</f>
        <v>3</v>
      </c>
      <c r="P9" s="109" t="str">
        <f>Spisak!Z4&amp;OcjenaSlovima(Spisak!Z4)</f>
        <v>F (nedovoljan)</v>
      </c>
    </row>
    <row r="10" spans="1:16" ht="12.75" customHeight="1">
      <c r="A10" s="113" t="str">
        <f>Spisak!B5</f>
        <v>24/2015</v>
      </c>
      <c r="B10" s="116" t="str">
        <f>Spisak!C5</f>
        <v>Krivokapić Nina</v>
      </c>
      <c r="C10" s="108">
        <f>Spisak!D5</f>
        <v>0</v>
      </c>
      <c r="D10" s="108">
        <f>Spisak!E5</f>
        <v>0</v>
      </c>
      <c r="E10" s="108">
        <f>Spisak!F5</f>
        <v>0</v>
      </c>
      <c r="F10" s="108">
        <f>Spisak!G5</f>
        <v>0</v>
      </c>
      <c r="G10" s="108">
        <f>Spisak!H5</f>
        <v>0</v>
      </c>
      <c r="H10" s="108">
        <f>Spisak!I5</f>
        <v>0</v>
      </c>
      <c r="I10" s="108">
        <f>Spisak!J5</f>
        <v>0</v>
      </c>
      <c r="J10" s="108">
        <f>Spisak!T5</f>
        <v>24</v>
      </c>
      <c r="K10" s="108">
        <f>Spisak!U5</f>
        <v>27</v>
      </c>
      <c r="L10" s="108">
        <f>Spisak!V5</f>
        <v>0</v>
      </c>
      <c r="M10" s="108">
        <f>Spisak!Q5</f>
        <v>0</v>
      </c>
      <c r="N10" s="108">
        <f>Spisak!R5</f>
        <v>0</v>
      </c>
      <c r="O10" s="108">
        <f>Spisak!Y5</f>
        <v>51</v>
      </c>
      <c r="P10" s="109" t="str">
        <f>Spisak!Z5&amp;OcjenaSlovima(Spisak!Z5)</f>
        <v>E (dovoljan)</v>
      </c>
    </row>
    <row r="11" spans="1:16" ht="12.75" customHeight="1" thickBot="1">
      <c r="A11" s="114" t="str">
        <f>Spisak!B6</f>
        <v>36/2015</v>
      </c>
      <c r="B11" s="117" t="str">
        <f>Spisak!C6</f>
        <v>Bojović Bogdan</v>
      </c>
      <c r="C11" s="110">
        <f>Spisak!D6</f>
        <v>0</v>
      </c>
      <c r="D11" s="110">
        <f>Spisak!E6</f>
        <v>0</v>
      </c>
      <c r="E11" s="110">
        <f>Spisak!F6</f>
        <v>0</v>
      </c>
      <c r="F11" s="110">
        <f>Spisak!G6</f>
        <v>0</v>
      </c>
      <c r="G11" s="110">
        <f>Spisak!H6</f>
        <v>0</v>
      </c>
      <c r="H11" s="110">
        <f>Spisak!I6</f>
        <v>0</v>
      </c>
      <c r="I11" s="110">
        <f>Spisak!J6</f>
        <v>0</v>
      </c>
      <c r="J11" s="110">
        <f>Spisak!T6</f>
        <v>22</v>
      </c>
      <c r="K11" s="110">
        <f>Spisak!U6</f>
        <v>3</v>
      </c>
      <c r="L11" s="110">
        <f>Spisak!V6</f>
        <v>0</v>
      </c>
      <c r="M11" s="110">
        <f>Spisak!Q6</f>
        <v>0</v>
      </c>
      <c r="N11" s="110">
        <f>Spisak!R6</f>
        <v>0</v>
      </c>
      <c r="O11" s="110">
        <f>Spisak!Y6</f>
        <v>25</v>
      </c>
      <c r="P11" s="111" t="str">
        <f>Spisak!Z6&amp;OcjenaSlovima(Spisak!Z6)</f>
        <v>F (nedovoljan)</v>
      </c>
    </row>
    <row r="13" ht="12.75">
      <c r="P13" s="47" t="s">
        <v>87</v>
      </c>
    </row>
    <row r="16" spans="15:16" ht="12.75">
      <c r="O16" s="48"/>
      <c r="P16" s="48"/>
    </row>
    <row r="18" ht="12.75">
      <c r="P18" s="47" t="s">
        <v>95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18" t="s">
        <v>104</v>
      </c>
      <c r="B1" s="119"/>
      <c r="C1" s="119"/>
      <c r="D1" s="119"/>
      <c r="E1" s="119"/>
      <c r="F1" s="119"/>
      <c r="G1" s="120"/>
    </row>
    <row r="2" spans="1:7" ht="19.5" customHeight="1">
      <c r="A2" s="89" t="s">
        <v>109</v>
      </c>
      <c r="B2" s="90"/>
      <c r="C2" s="90"/>
      <c r="D2" s="90"/>
      <c r="E2" s="90"/>
      <c r="F2" s="90"/>
      <c r="G2" s="91"/>
    </row>
    <row r="3" spans="1:7" ht="30" customHeight="1">
      <c r="A3" s="89" t="s">
        <v>110</v>
      </c>
      <c r="B3" s="90"/>
      <c r="C3" s="90"/>
      <c r="D3" s="121" t="s">
        <v>113</v>
      </c>
      <c r="E3" s="121"/>
      <c r="F3" s="121"/>
      <c r="G3" s="122"/>
    </row>
    <row r="4" spans="1:7" ht="30" customHeight="1" thickBot="1">
      <c r="A4" s="92" t="s">
        <v>111</v>
      </c>
      <c r="B4" s="93"/>
      <c r="C4" s="93"/>
      <c r="D4" s="93" t="s">
        <v>112</v>
      </c>
      <c r="E4" s="93"/>
      <c r="F4" s="93"/>
      <c r="G4" s="94"/>
    </row>
    <row r="5" ht="13.5" thickBot="1"/>
    <row r="6" spans="1:7" ht="19.5" customHeight="1">
      <c r="A6" s="95" t="s">
        <v>8</v>
      </c>
      <c r="B6" s="96" t="s">
        <v>88</v>
      </c>
      <c r="C6" s="96" t="s">
        <v>73</v>
      </c>
      <c r="D6" s="105" t="s">
        <v>89</v>
      </c>
      <c r="E6" s="105"/>
      <c r="F6" s="105"/>
      <c r="G6" s="97" t="s">
        <v>91</v>
      </c>
    </row>
    <row r="7" spans="1:7" ht="30" customHeight="1" thickBot="1">
      <c r="A7" s="101"/>
      <c r="B7" s="102"/>
      <c r="C7" s="102"/>
      <c r="D7" s="103" t="s">
        <v>48</v>
      </c>
      <c r="E7" s="103" t="s">
        <v>90</v>
      </c>
      <c r="F7" s="103" t="s">
        <v>31</v>
      </c>
      <c r="G7" s="104"/>
    </row>
    <row r="8" spans="1:7" ht="12.75" customHeight="1">
      <c r="A8" s="123">
        <v>1</v>
      </c>
      <c r="B8" s="126" t="str">
        <f>Spisak!B3</f>
        <v>11/2016</v>
      </c>
      <c r="C8" s="115" t="str">
        <f>Spisak!C3</f>
        <v>Nišavić Nikola</v>
      </c>
      <c r="D8" s="106">
        <f>Spisak!W3</f>
        <v>50</v>
      </c>
      <c r="E8" s="106">
        <f>Spisak!X3</f>
        <v>0</v>
      </c>
      <c r="F8" s="106">
        <f>Spisak!Y3</f>
        <v>50</v>
      </c>
      <c r="G8" s="107" t="str">
        <f>Spisak!Z3&amp;OcjenaSlovima(Spisak!Z3)</f>
        <v>E (dovoljan)</v>
      </c>
    </row>
    <row r="9" spans="1:7" ht="12.75" customHeight="1">
      <c r="A9" s="124">
        <v>2</v>
      </c>
      <c r="B9" s="127" t="str">
        <f>Spisak!B4</f>
        <v>9/2015</v>
      </c>
      <c r="C9" s="116" t="str">
        <f>Spisak!C4</f>
        <v>Keković Dragana</v>
      </c>
      <c r="D9" s="108">
        <f>Spisak!W4</f>
        <v>3</v>
      </c>
      <c r="E9" s="108">
        <f>Spisak!X4</f>
        <v>0</v>
      </c>
      <c r="F9" s="108">
        <f>Spisak!Y4</f>
        <v>3</v>
      </c>
      <c r="G9" s="109" t="str">
        <f>Spisak!Z4&amp;OcjenaSlovima(Spisak!Z4)</f>
        <v>F (nedovoljan)</v>
      </c>
    </row>
    <row r="10" spans="1:7" ht="12.75" customHeight="1">
      <c r="A10" s="124">
        <v>3</v>
      </c>
      <c r="B10" s="127" t="str">
        <f>Spisak!B5</f>
        <v>24/2015</v>
      </c>
      <c r="C10" s="116" t="str">
        <f>Spisak!C5</f>
        <v>Krivokapić Nina</v>
      </c>
      <c r="D10" s="108">
        <f>Spisak!W5</f>
        <v>51</v>
      </c>
      <c r="E10" s="108">
        <f>Spisak!X5</f>
        <v>0</v>
      </c>
      <c r="F10" s="108">
        <f>Spisak!Y5</f>
        <v>51</v>
      </c>
      <c r="G10" s="109" t="str">
        <f>Spisak!Z5&amp;OcjenaSlovima(Spisak!Z5)</f>
        <v>E (dovoljan)</v>
      </c>
    </row>
    <row r="11" spans="1:7" ht="12.75" customHeight="1" thickBot="1">
      <c r="A11" s="125">
        <v>4</v>
      </c>
      <c r="B11" s="128" t="str">
        <f>Spisak!B6</f>
        <v>36/2015</v>
      </c>
      <c r="C11" s="117" t="str">
        <f>Spisak!C6</f>
        <v>Bojović Bogdan</v>
      </c>
      <c r="D11" s="110">
        <f>Spisak!W6</f>
        <v>25</v>
      </c>
      <c r="E11" s="110">
        <f>Spisak!X6</f>
        <v>0</v>
      </c>
      <c r="F11" s="110">
        <f>Spisak!Y6</f>
        <v>25</v>
      </c>
      <c r="G11" s="111" t="str">
        <f>Spisak!Z6&amp;OcjenaSlovima(Spisak!Z6)</f>
        <v>F (nedovoljan)</v>
      </c>
    </row>
    <row r="13" spans="1:7" ht="12.75">
      <c r="A13" s="84" t="s">
        <v>115</v>
      </c>
      <c r="B13" s="84"/>
      <c r="C13" s="84"/>
      <c r="G13" s="47" t="s">
        <v>9</v>
      </c>
    </row>
    <row r="16" spans="6:7" ht="12.75">
      <c r="F16" s="48"/>
      <c r="G16" s="48"/>
    </row>
    <row r="18" ht="12.75">
      <c r="G18" s="47" t="s">
        <v>37</v>
      </c>
    </row>
  </sheetData>
  <sheetProtection/>
  <mergeCells count="12">
    <mergeCell ref="A6:A7"/>
    <mergeCell ref="B6:B7"/>
    <mergeCell ref="C6:C7"/>
    <mergeCell ref="D6:F6"/>
    <mergeCell ref="G6:G7"/>
    <mergeCell ref="A13:C13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85" t="s">
        <v>54</v>
      </c>
    </row>
    <row r="2" ht="16.5" customHeight="1">
      <c r="A2" s="85" t="s">
        <v>55</v>
      </c>
    </row>
    <row r="3" ht="16.5" customHeight="1">
      <c r="A3" s="85" t="s">
        <v>116</v>
      </c>
    </row>
    <row r="4" ht="16.5" customHeight="1">
      <c r="A4" s="85" t="s">
        <v>117</v>
      </c>
    </row>
    <row r="5" ht="16.5" customHeight="1">
      <c r="A5" s="85" t="s">
        <v>118</v>
      </c>
    </row>
    <row r="6" ht="16.5" customHeight="1">
      <c r="A6" s="85" t="s">
        <v>119</v>
      </c>
    </row>
    <row r="8" spans="1:19" ht="19.5" customHeight="1">
      <c r="A8" s="130" t="s">
        <v>56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9.5" customHeight="1">
      <c r="A9" s="129" t="s">
        <v>57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9.5" customHeight="1">
      <c r="A10" s="129" t="s">
        <v>105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ht="13.5" thickBot="1"/>
    <row r="12" spans="1:19" ht="30" customHeight="1">
      <c r="A12" s="95" t="s">
        <v>58</v>
      </c>
      <c r="B12" s="96" t="s">
        <v>59</v>
      </c>
      <c r="C12" s="96" t="s">
        <v>60</v>
      </c>
      <c r="D12" s="96" t="s">
        <v>61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 t="s">
        <v>69</v>
      </c>
      <c r="Q12" s="96"/>
      <c r="R12" s="96"/>
      <c r="S12" s="97"/>
    </row>
    <row r="13" spans="1:19" ht="12.75">
      <c r="A13" s="98"/>
      <c r="B13" s="99"/>
      <c r="C13" s="99"/>
      <c r="D13" s="99" t="s">
        <v>62</v>
      </c>
      <c r="E13" s="99"/>
      <c r="F13" s="99" t="s">
        <v>63</v>
      </c>
      <c r="G13" s="99"/>
      <c r="H13" s="99" t="s">
        <v>64</v>
      </c>
      <c r="I13" s="99"/>
      <c r="J13" s="99" t="s">
        <v>65</v>
      </c>
      <c r="K13" s="99"/>
      <c r="L13" s="99" t="s">
        <v>66</v>
      </c>
      <c r="M13" s="99"/>
      <c r="N13" s="99" t="s">
        <v>67</v>
      </c>
      <c r="O13" s="99"/>
      <c r="P13" s="99" t="s">
        <v>70</v>
      </c>
      <c r="Q13" s="99"/>
      <c r="R13" s="99" t="s">
        <v>71</v>
      </c>
      <c r="S13" s="100"/>
    </row>
    <row r="14" spans="1:19" ht="13.5" thickBot="1">
      <c r="A14" s="101"/>
      <c r="B14" s="102"/>
      <c r="C14" s="102"/>
      <c r="D14" s="103" t="s">
        <v>58</v>
      </c>
      <c r="E14" s="103" t="s">
        <v>68</v>
      </c>
      <c r="F14" s="103" t="s">
        <v>58</v>
      </c>
      <c r="G14" s="103" t="s">
        <v>68</v>
      </c>
      <c r="H14" s="103" t="s">
        <v>58</v>
      </c>
      <c r="I14" s="103" t="s">
        <v>68</v>
      </c>
      <c r="J14" s="103" t="s">
        <v>58</v>
      </c>
      <c r="K14" s="103" t="s">
        <v>68</v>
      </c>
      <c r="L14" s="103" t="s">
        <v>58</v>
      </c>
      <c r="M14" s="103" t="s">
        <v>68</v>
      </c>
      <c r="N14" s="103" t="s">
        <v>58</v>
      </c>
      <c r="O14" s="103" t="s">
        <v>68</v>
      </c>
      <c r="P14" s="103" t="s">
        <v>58</v>
      </c>
      <c r="Q14" s="103" t="s">
        <v>68</v>
      </c>
      <c r="R14" s="103" t="s">
        <v>58</v>
      </c>
      <c r="S14" s="131" t="s">
        <v>68</v>
      </c>
    </row>
    <row r="15" spans="1:19" ht="30" customHeight="1" thickBot="1">
      <c r="A15" s="132">
        <v>1</v>
      </c>
      <c r="B15" s="133" t="s">
        <v>93</v>
      </c>
      <c r="C15" s="133">
        <f>P15+R15</f>
        <v>4</v>
      </c>
      <c r="D15" s="133">
        <f>COUNTIF(Spisak!Z3:Z6,"=A")</f>
        <v>0</v>
      </c>
      <c r="E15" s="133">
        <f>ROUND(100*D15/C15,1)</f>
        <v>0</v>
      </c>
      <c r="F15" s="133">
        <f>COUNTIF(Spisak!Z3:Z6,"=B")</f>
        <v>0</v>
      </c>
      <c r="G15" s="133">
        <f>ROUND(100*F15/C15,1)</f>
        <v>0</v>
      </c>
      <c r="H15" s="133">
        <f>COUNTIF(Spisak!Z3:Z6,"=C")</f>
        <v>0</v>
      </c>
      <c r="I15" s="133">
        <f>ROUND(100*H15/C15,1)</f>
        <v>0</v>
      </c>
      <c r="J15" s="133">
        <f>COUNTIF(Spisak!Z3:Z6,"=D")</f>
        <v>0</v>
      </c>
      <c r="K15" s="133">
        <f>ROUND(100*J15/C15,1)</f>
        <v>0</v>
      </c>
      <c r="L15" s="133">
        <f>COUNTIF(Spisak!Z3:Z6,"=E")</f>
        <v>2</v>
      </c>
      <c r="M15" s="133">
        <f>ROUND(100*L15/C15,1)</f>
        <v>50</v>
      </c>
      <c r="N15" s="133">
        <f>COUNTIF(Spisak!Z3:Z6,"=F")</f>
        <v>2</v>
      </c>
      <c r="O15" s="133">
        <f>MAX(0,100-E15-G15-I15-K15-M15)</f>
        <v>50</v>
      </c>
      <c r="P15" s="133">
        <f>D15+F15+H15+J15+L15</f>
        <v>2</v>
      </c>
      <c r="Q15" s="133">
        <f>ROUND(100*P15/C15,1)</f>
        <v>50</v>
      </c>
      <c r="R15" s="133">
        <f>N15</f>
        <v>2</v>
      </c>
      <c r="S15" s="134">
        <f>O15</f>
        <v>50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marina.markus</cp:lastModifiedBy>
  <cp:lastPrinted>2018-02-08T12:49:56Z</cp:lastPrinted>
  <dcterms:created xsi:type="dcterms:W3CDTF">1999-11-01T09:35:38Z</dcterms:created>
  <dcterms:modified xsi:type="dcterms:W3CDTF">2020-09-21T10:25:56Z</dcterms:modified>
  <cp:category/>
  <cp:version/>
  <cp:contentType/>
  <cp:contentStatus/>
</cp:coreProperties>
</file>